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8_{F0F76C28-81D4-4925-B666-BFF6F75FBDCC}" xr6:coauthVersionLast="47" xr6:coauthVersionMax="47" xr10:uidLastSave="{00000000-0000-0000-0000-000000000000}"/>
  <bookViews>
    <workbookView xWindow="-120" yWindow="-120" windowWidth="29040" windowHeight="15840" xr2:uid="{9B8D4C3B-9250-4FD6-8B54-44368D623DDF}"/>
  </bookViews>
  <sheets>
    <sheet name="DisCo August 2022 Remittance 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August 2022 Remittance '!$A$1:$N$61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F15" i="1"/>
  <c r="K14" i="1"/>
  <c r="G14" i="1"/>
  <c r="K13" i="1"/>
  <c r="L13" i="1" s="1"/>
  <c r="G13" i="1"/>
  <c r="K12" i="1"/>
  <c r="L12" i="1" s="1"/>
  <c r="G12" i="1"/>
  <c r="K11" i="1"/>
  <c r="L11" i="1" s="1"/>
  <c r="G11" i="1"/>
  <c r="K10" i="1"/>
  <c r="G10" i="1"/>
  <c r="K9" i="1"/>
  <c r="L9" i="1" s="1"/>
  <c r="G9" i="1"/>
  <c r="K8" i="1"/>
  <c r="L8" i="1" s="1"/>
  <c r="G8" i="1"/>
  <c r="K7" i="1"/>
  <c r="L7" i="1" s="1"/>
  <c r="G7" i="1"/>
  <c r="K6" i="1"/>
  <c r="G6" i="1"/>
  <c r="K5" i="1"/>
  <c r="L5" i="1" s="1"/>
  <c r="G5" i="1"/>
  <c r="K4" i="1"/>
  <c r="G4" i="1"/>
  <c r="M5" i="1" l="1"/>
  <c r="M4" i="1"/>
  <c r="M7" i="1"/>
  <c r="M14" i="1"/>
  <c r="G15" i="1"/>
  <c r="E15" i="1" s="1"/>
  <c r="M13" i="1"/>
  <c r="M11" i="1"/>
  <c r="M10" i="1"/>
  <c r="M6" i="1"/>
  <c r="M9" i="1"/>
  <c r="L6" i="1"/>
  <c r="K15" i="1"/>
  <c r="M8" i="1"/>
  <c r="M12" i="1"/>
  <c r="L4" i="1"/>
  <c r="L10" i="1"/>
  <c r="L14" i="1"/>
  <c r="M15" i="1" l="1"/>
  <c r="L15" i="1"/>
</calcChain>
</file>

<file path=xl/sharedStrings.xml><?xml version="1.0" encoding="utf-8"?>
<sst xmlns="http://schemas.openxmlformats.org/spreadsheetml/2006/main" count="24" uniqueCount="24">
  <si>
    <t>AUGUST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</si>
  <si>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</si>
  <si>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</si>
  <si>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</si>
  <si>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</si>
  <si>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</si>
  <si>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</si>
  <si>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Regulatory Net Off (MDA Debt Repayment) (NGN)</t>
  </si>
  <si>
    <t>Regulatory Net Off (Excess Tariff Remittance) (NGN)</t>
  </si>
  <si>
    <t>TOTAL DISCO PAYMENTS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</si>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</sst>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/>
    <xf numFmtId="10" fontId="3" fillId="3" borderId="2" xfId="0" applyNumberFormat="1" applyFont="1" applyFill="1" applyBorder="1" applyAlignment="1">
      <alignment horizontal="center"/>
    </xf>
    <xf numFmtId="43" fontId="0" fillId="3" borderId="2" xfId="1" applyFont="1" applyFill="1" applyBorder="1"/>
    <xf numFmtId="10" fontId="2" fillId="3" borderId="2" xfId="2" applyNumberFormat="1" applyFont="1" applyFill="1" applyBorder="1"/>
    <xf numFmtId="10" fontId="0" fillId="3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4" fillId="3" borderId="2" xfId="2" applyNumberFormat="1" applyFont="1" applyFill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43" fontId="3" fillId="2" borderId="2" xfId="1" applyFont="1" applyFill="1" applyBorder="1"/>
    <xf numFmtId="10" fontId="3" fillId="2" borderId="2" xfId="2" applyNumberFormat="1" applyFont="1" applyFill="1" applyBorder="1" applyAlignment="1">
      <alignment horizontal="center"/>
    </xf>
    <xf numFmtId="10" fontId="5" fillId="2" borderId="2" xfId="2" applyNumberFormat="1" applyFont="1" applyFill="1" applyBorder="1"/>
    <xf numFmtId="10" fontId="3" fillId="2" borderId="2" xfId="2" applyNumberFormat="1" applyFont="1" applyFill="1" applyBorder="1"/>
    <xf numFmtId="4" fontId="6" fillId="3" borderId="2" xfId="0" applyNumberFormat="1" applyFont="1" applyFill="1" applyBorder="1"/>
    <xf numFmtId="43" fontId="6" fillId="3" borderId="2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1662702391276E-2"/>
          <c:y val="3.3033064260354607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August 2022 Remittance 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August 2022 Remittance '!$F$4:$F$14</c:f>
              <c:numCache>
                <c:formatCode>#,##0.00</c:formatCode>
                <c:ptCount val="11"/>
                <c:pt idx="0">
                  <c:v>9396792493.3199997</c:v>
                </c:pt>
                <c:pt idx="1">
                  <c:v>6252841985.4700003</c:v>
                </c:pt>
                <c:pt idx="2">
                  <c:v>7852846475.1499996</c:v>
                </c:pt>
                <c:pt idx="3">
                  <c:v>6407803996.1800003</c:v>
                </c:pt>
                <c:pt idx="4">
                  <c:v>8228922551.54</c:v>
                </c:pt>
                <c:pt idx="5">
                  <c:v>9777517202.7700005</c:v>
                </c:pt>
                <c:pt idx="6">
                  <c:v>3715925710.5300002</c:v>
                </c:pt>
                <c:pt idx="7">
                  <c:v>4840153042.5100002</c:v>
                </c:pt>
                <c:pt idx="8">
                  <c:v>4720898648.3699999</c:v>
                </c:pt>
                <c:pt idx="9">
                  <c:v>4973854209.3400002</c:v>
                </c:pt>
                <c:pt idx="10">
                  <c:v>1906115467.8599999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E-4E90-A10A-CEA5C1109365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August 2022 Remittance 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August 2022 Remittance '!$G$4:$G$14</c:f>
              <c:numCache>
                <c:formatCode>_(* #,##0.00_);_(* \(#,##0.00\);_(* "-"??_);_(@_)</c:formatCode>
                <c:ptCount val="11"/>
                <c:pt idx="0">
                  <c:v>8668541075.0876999</c:v>
                </c:pt>
                <c:pt idx="1">
                  <c:v>5348681034.3710384</c:v>
                </c:pt>
                <c:pt idx="2">
                  <c:v>6959192546.2779293</c:v>
                </c:pt>
                <c:pt idx="3">
                  <c:v>5869548460.5008802</c:v>
                </c:pt>
                <c:pt idx="4">
                  <c:v>6648146529.3891659</c:v>
                </c:pt>
                <c:pt idx="5">
                  <c:v>8304045360.312562</c:v>
                </c:pt>
                <c:pt idx="6">
                  <c:v>2310191014.2365012</c:v>
                </c:pt>
                <c:pt idx="7">
                  <c:v>3981509892.7687263</c:v>
                </c:pt>
                <c:pt idx="8">
                  <c:v>3858390465.3128009</c:v>
                </c:pt>
                <c:pt idx="9">
                  <c:v>4107408806.0729718</c:v>
                </c:pt>
                <c:pt idx="10">
                  <c:v>200142124.12529999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E-4E90-A10A-CEA5C1109365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August 2022 Remittance 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August 2022 Remittance '!$H$4:$H$14</c:f>
              <c:numCache>
                <c:formatCode>#,##0.00</c:formatCode>
                <c:ptCount val="11"/>
                <c:pt idx="0">
                  <c:v>5975153992.7799997</c:v>
                </c:pt>
                <c:pt idx="1">
                  <c:v>2084173668.24</c:v>
                </c:pt>
                <c:pt idx="2">
                  <c:v>5145555358.4200001</c:v>
                </c:pt>
                <c:pt idx="3">
                  <c:v>2667136203.5</c:v>
                </c:pt>
                <c:pt idx="4">
                  <c:v>3160382256.1399999</c:v>
                </c:pt>
                <c:pt idx="5">
                  <c:v>8432542442.75</c:v>
                </c:pt>
                <c:pt idx="6">
                  <c:v>493460997.56</c:v>
                </c:pt>
                <c:pt idx="7">
                  <c:v>808527118.88</c:v>
                </c:pt>
                <c:pt idx="8">
                  <c:v>1128632945.73</c:v>
                </c:pt>
                <c:pt idx="9">
                  <c:v>2797354754.3800001</c:v>
                </c:pt>
                <c:pt idx="10">
                  <c:v>200142124.13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E-4E90-A10A-CEA5C110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16</xdr:row>
      <xdr:rowOff>176892</xdr:rowOff>
    </xdr:from>
    <xdr:to>
      <xdr:col>13</xdr:col>
      <xdr:colOff>42863</xdr:colOff>
      <xdr:row>42</xdr:row>
      <xdr:rowOff>157841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2A668A-781B-4B5C-9D4A-FF7BE49F9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322489</xdr:colOff>
      <xdr:row>44</xdr:row>
      <xdr:rowOff>119742</xdr:rowOff>
    </xdr:from>
    <xdr:to>
      <xdr:col>12</xdr:col>
      <xdr:colOff>408214</xdr:colOff>
      <xdr:row>59</xdr:row>
      <xdr:rowOff>136072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DEF933-C52D-43CD-ADDC-BEE9D1636FBC}"/>
            </a:ext>
          </a:extLst>
        </xdr:cNvPr>
        <xdr:cNvSpPr txBox="1"/>
      </xdr:nvSpPr>
      <xdr:spPr>
        <a:xfrm>
          <a:off x="825953" y="8705849"/>
          <a:ext cx="12168868" cy="28738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 baseline="0"/>
            <a:t>August </a:t>
          </a:r>
          <a:r>
            <a:rPr lang="en-US" sz="1200" b="1" u="sng"/>
            <a:t>2022 DisCo Remittances</a:t>
          </a:r>
        </a:p>
        <a:p>
          <a:r>
            <a:rPr lang="en-US" sz="1200" baseline="0"/>
            <a:t>1. Discos' expected overall payment performance (based on the Minimum Remittance Order by NERC) is 82.64% but overall DisCo payment performance achieved at the time of generating this report is 74.01%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89.55% of the MRO requirements.</a:t>
          </a:r>
          <a:endParaRPr lang="en-US" sz="1200" baseline="0"/>
        </a:p>
        <a:p>
          <a:endParaRPr lang="en-US" sz="1200" baseline="0"/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With the implementation of NERC's order on Regulatory Net-Offs, seven DisCos (Abuja, Benin, Enugu, Ibadan, Kaduna, Kano, Port-Harcourt Discos) have not satisfied the requirements of the Minimum Remittance Order.</a:t>
          </a:r>
          <a:endParaRPr lang="en-GB" sz="1200">
            <a:effectLst/>
          </a:endParaRPr>
        </a:p>
        <a:p>
          <a:endParaRPr lang="en-US" sz="1200" baseline="0"/>
        </a:p>
        <a:p>
          <a:r>
            <a:rPr lang="en-US" sz="1200" baseline="0"/>
            <a:t>3. Subsequent Payments are expected from DisCos with outstanding MRO payments.</a:t>
          </a:r>
        </a:p>
        <a:p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For DisCos that have surpassed the month's Minimum Remittance obligation, a review of the annual performance will be carried out in respect of the excess payment.</a:t>
          </a:r>
          <a:endParaRPr lang="en-GB" sz="1200">
            <a:effectLst/>
          </a:endParaRP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AUGUST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ABUJA</v>
          </cell>
          <cell r="D4">
            <v>9396792493.3199997</v>
          </cell>
          <cell r="E4">
            <v>8668541075.0876999</v>
          </cell>
          <cell r="F4">
            <v>5975153992.7799997</v>
          </cell>
        </row>
        <row r="5">
          <cell r="B5" t="str">
            <v>BENIN</v>
          </cell>
          <cell r="D5">
            <v>6252841985.4700003</v>
          </cell>
          <cell r="E5">
            <v>5348681034.3710384</v>
          </cell>
          <cell r="F5">
            <v>2084173668.24</v>
          </cell>
        </row>
        <row r="6">
          <cell r="B6" t="str">
            <v>EKO</v>
          </cell>
          <cell r="D6">
            <v>7852846475.1499996</v>
          </cell>
          <cell r="E6">
            <v>6959192546.2779293</v>
          </cell>
          <cell r="F6">
            <v>5145555358.4200001</v>
          </cell>
        </row>
        <row r="7">
          <cell r="B7" t="str">
            <v>ENUGU</v>
          </cell>
          <cell r="D7">
            <v>6407803996.1800003</v>
          </cell>
          <cell r="E7">
            <v>5869548460.5008802</v>
          </cell>
          <cell r="F7">
            <v>2667136203.5</v>
          </cell>
        </row>
        <row r="8">
          <cell r="B8" t="str">
            <v>IBADAN</v>
          </cell>
          <cell r="D8">
            <v>8228922551.54</v>
          </cell>
          <cell r="E8">
            <v>6648146529.3891659</v>
          </cell>
          <cell r="F8">
            <v>3160382256.1399999</v>
          </cell>
        </row>
        <row r="9">
          <cell r="B9" t="str">
            <v>IKEJA</v>
          </cell>
          <cell r="D9">
            <v>9777517202.7700005</v>
          </cell>
          <cell r="E9">
            <v>8304045360.312562</v>
          </cell>
          <cell r="F9">
            <v>8432542442.75</v>
          </cell>
        </row>
        <row r="10">
          <cell r="B10" t="str">
            <v>JOS</v>
          </cell>
          <cell r="D10">
            <v>3715925710.5300002</v>
          </cell>
          <cell r="E10">
            <v>2310191014.2365012</v>
          </cell>
          <cell r="F10">
            <v>493460997.56</v>
          </cell>
        </row>
        <row r="11">
          <cell r="B11" t="str">
            <v>KADUNA</v>
          </cell>
          <cell r="D11">
            <v>4840153042.5100002</v>
          </cell>
          <cell r="E11">
            <v>3981509892.7687263</v>
          </cell>
          <cell r="F11">
            <v>808527118.88</v>
          </cell>
        </row>
        <row r="12">
          <cell r="B12" t="str">
            <v>KANO</v>
          </cell>
          <cell r="D12">
            <v>4720898648.3699999</v>
          </cell>
          <cell r="E12">
            <v>3858390465.3128009</v>
          </cell>
          <cell r="F12">
            <v>1128632945.73</v>
          </cell>
        </row>
        <row r="13">
          <cell r="B13" t="str">
            <v>PH</v>
          </cell>
          <cell r="D13">
            <v>4973854209.3400002</v>
          </cell>
          <cell r="E13">
            <v>4107408806.0729718</v>
          </cell>
          <cell r="F13">
            <v>2797354754.3800001</v>
          </cell>
        </row>
        <row r="14">
          <cell r="B14" t="str">
            <v>YOLA</v>
          </cell>
          <cell r="D14">
            <v>1906115467.8599999</v>
          </cell>
          <cell r="E14">
            <v>200142124.12529999</v>
          </cell>
          <cell r="F14">
            <v>200142124.13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13C7-49C2-4651-BC92-424F719D60AF}">
  <sheetPr>
    <tabColor theme="3"/>
  </sheetPr>
  <dimension ref="C2:U15"/>
  <sheetViews>
    <sheetView showGridLines="0" tabSelected="1" view="pageBreakPreview" zoomScale="60" zoomScaleNormal="70" workbookViewId="0">
      <selection activeCell="W21" sqref="W21"/>
    </sheetView>
  </sheetViews>
  <sheetFormatPr defaultRowHeight="15" x14ac:dyDescent="0.25"/>
  <cols>
    <col min="1" max="1" width="5" customWidth="1"/>
    <col min="2" max="2" width="6" customWidth="1"/>
    <col min="3" max="3" width="4.28515625" bestFit="1" customWidth="1"/>
    <col min="4" max="4" width="10.5703125" customWidth="1"/>
    <col min="5" max="5" width="23.5703125" customWidth="1"/>
    <col min="6" max="6" width="18.140625" bestFit="1" customWidth="1"/>
    <col min="7" max="7" width="18" bestFit="1" customWidth="1"/>
    <col min="8" max="8" width="19" bestFit="1" customWidth="1"/>
    <col min="9" max="9" width="23.5703125" bestFit="1" customWidth="1"/>
    <col min="10" max="10" width="24.85546875" bestFit="1" customWidth="1"/>
    <col min="11" max="11" width="16.42578125" bestFit="1" customWidth="1"/>
    <col min="12" max="12" width="20.7109375" customWidth="1"/>
    <col min="13" max="13" width="24.28515625" bestFit="1" customWidth="1"/>
  </cols>
  <sheetData>
    <row r="2" spans="3:21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3:21" s="3" customFormat="1" ht="63.75" customHeight="1" x14ac:dyDescent="0.2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3:21" x14ac:dyDescent="0.25">
      <c r="C4" s="4">
        <v>1</v>
      </c>
      <c r="D4" s="5" t="s">
        <v>12</v>
      </c>
      <c r="E4" s="6">
        <v>0.92249999999999999</v>
      </c>
      <c r="F4" s="19">
        <v>9396792493.3199997</v>
      </c>
      <c r="G4" s="7">
        <f>F4*E4</f>
        <v>8668541075.0876999</v>
      </c>
      <c r="H4" s="19">
        <v>5975153992.7799997</v>
      </c>
      <c r="I4" s="19">
        <v>1780678113.2113881</v>
      </c>
      <c r="J4" s="20">
        <v>0</v>
      </c>
      <c r="K4" s="19">
        <f>H4+I4+J4</f>
        <v>7755832105.9913883</v>
      </c>
      <c r="L4" s="8">
        <f>K4/F4</f>
        <v>0.82537015811564007</v>
      </c>
      <c r="M4" s="9">
        <f>IFERROR(K4/G4, "")</f>
        <v>0.89471019849933886</v>
      </c>
      <c r="T4" s="10"/>
      <c r="U4" s="11"/>
    </row>
    <row r="5" spans="3:21" x14ac:dyDescent="0.25">
      <c r="C5" s="4">
        <v>2</v>
      </c>
      <c r="D5" s="5" t="s">
        <v>13</v>
      </c>
      <c r="E5" s="6">
        <v>0.85540000000000005</v>
      </c>
      <c r="F5" s="19">
        <v>6252841985.4700003</v>
      </c>
      <c r="G5" s="7">
        <f t="shared" ref="G5:G14" si="0">F5*E5</f>
        <v>5348681034.3710384</v>
      </c>
      <c r="H5" s="19">
        <v>2084173668.24</v>
      </c>
      <c r="I5" s="19">
        <v>185834183.26826882</v>
      </c>
      <c r="J5" s="20">
        <v>2102069470.8199999</v>
      </c>
      <c r="K5" s="19">
        <f t="shared" ref="K5:K14" si="1">H5+I5+J5</f>
        <v>4372077322.328269</v>
      </c>
      <c r="L5" s="8">
        <f t="shared" ref="L5:L15" si="2">K5/F5</f>
        <v>0.69921442641407772</v>
      </c>
      <c r="M5" s="9">
        <f t="shared" ref="M5:M15" si="3">IFERROR(K5/G5, "")</f>
        <v>0.81741223569567178</v>
      </c>
      <c r="T5" s="10"/>
      <c r="U5" s="11"/>
    </row>
    <row r="6" spans="3:21" x14ac:dyDescent="0.25">
      <c r="C6" s="4">
        <v>3</v>
      </c>
      <c r="D6" s="5" t="s">
        <v>14</v>
      </c>
      <c r="E6" s="6">
        <v>0.88619999999999999</v>
      </c>
      <c r="F6" s="19">
        <v>7852846475.1499996</v>
      </c>
      <c r="G6" s="7">
        <f t="shared" si="0"/>
        <v>6959192546.2779293</v>
      </c>
      <c r="H6" s="19">
        <v>5145555358.4200001</v>
      </c>
      <c r="I6" s="19">
        <v>1008644698.2442242</v>
      </c>
      <c r="J6" s="20">
        <v>1588328668.5599999</v>
      </c>
      <c r="K6" s="19">
        <f t="shared" si="1"/>
        <v>7742528725.2242241</v>
      </c>
      <c r="L6" s="12">
        <f t="shared" si="2"/>
        <v>0.98595187741478563</v>
      </c>
      <c r="M6" s="9">
        <f t="shared" si="3"/>
        <v>1.1125613602062578</v>
      </c>
      <c r="T6" s="10"/>
      <c r="U6" s="11"/>
    </row>
    <row r="7" spans="3:21" x14ac:dyDescent="0.25">
      <c r="C7" s="4">
        <v>4</v>
      </c>
      <c r="D7" s="5" t="s">
        <v>15</v>
      </c>
      <c r="E7" s="6">
        <v>0.91600000000000004</v>
      </c>
      <c r="F7" s="19">
        <v>6407803996.1800003</v>
      </c>
      <c r="G7" s="7">
        <f t="shared" si="0"/>
        <v>5869548460.5008802</v>
      </c>
      <c r="H7" s="19">
        <v>2667136203.5</v>
      </c>
      <c r="I7" s="19">
        <v>391654737.78861535</v>
      </c>
      <c r="J7" s="20">
        <v>2619343105.6700001</v>
      </c>
      <c r="K7" s="19">
        <f t="shared" si="1"/>
        <v>5678134046.9586153</v>
      </c>
      <c r="L7" s="8">
        <f t="shared" si="2"/>
        <v>0.88612792312992461</v>
      </c>
      <c r="M7" s="9">
        <f t="shared" si="3"/>
        <v>0.96738856236891335</v>
      </c>
      <c r="T7" s="10"/>
      <c r="U7" s="11"/>
    </row>
    <row r="8" spans="3:21" x14ac:dyDescent="0.25">
      <c r="C8" s="4">
        <v>5</v>
      </c>
      <c r="D8" s="5" t="s">
        <v>16</v>
      </c>
      <c r="E8" s="6">
        <v>0.80789999999999995</v>
      </c>
      <c r="F8" s="19">
        <v>8228922551.54</v>
      </c>
      <c r="G8" s="7">
        <f t="shared" si="0"/>
        <v>6648146529.3891659</v>
      </c>
      <c r="H8" s="19">
        <v>3160382256.1399999</v>
      </c>
      <c r="I8" s="19">
        <v>361680267.95855719</v>
      </c>
      <c r="J8" s="20">
        <v>2546834662.0300002</v>
      </c>
      <c r="K8" s="19">
        <f t="shared" si="1"/>
        <v>6068897186.1285572</v>
      </c>
      <c r="L8" s="8">
        <f t="shared" si="2"/>
        <v>0.73750811823995044</v>
      </c>
      <c r="M8" s="9">
        <f t="shared" si="3"/>
        <v>0.91287055110774906</v>
      </c>
      <c r="T8" s="10"/>
      <c r="U8" s="11"/>
    </row>
    <row r="9" spans="3:21" x14ac:dyDescent="0.25">
      <c r="C9" s="4">
        <v>6</v>
      </c>
      <c r="D9" s="5" t="s">
        <v>17</v>
      </c>
      <c r="E9" s="6">
        <v>0.84930000000000005</v>
      </c>
      <c r="F9" s="19">
        <v>9777517202.7700005</v>
      </c>
      <c r="G9" s="7">
        <f t="shared" si="0"/>
        <v>8304045360.312562</v>
      </c>
      <c r="H9" s="19">
        <v>8432542442.75</v>
      </c>
      <c r="I9" s="19">
        <v>295040202.20005345</v>
      </c>
      <c r="J9" s="20">
        <v>1017665344.1900001</v>
      </c>
      <c r="K9" s="19">
        <f t="shared" si="1"/>
        <v>9745247989.1400547</v>
      </c>
      <c r="L9" s="12">
        <f t="shared" si="2"/>
        <v>0.99669965156176832</v>
      </c>
      <c r="M9" s="9">
        <f t="shared" si="3"/>
        <v>1.1735542818341789</v>
      </c>
      <c r="T9" s="10"/>
      <c r="U9" s="11"/>
    </row>
    <row r="10" spans="3:21" x14ac:dyDescent="0.25">
      <c r="C10" s="4">
        <v>7</v>
      </c>
      <c r="D10" s="5" t="s">
        <v>18</v>
      </c>
      <c r="E10" s="6">
        <v>0.62170000000000003</v>
      </c>
      <c r="F10" s="19">
        <v>3715925710.5300002</v>
      </c>
      <c r="G10" s="7">
        <f t="shared" si="0"/>
        <v>2310191014.2365012</v>
      </c>
      <c r="H10" s="19">
        <v>493460997.56</v>
      </c>
      <c r="I10" s="19">
        <v>302495625.54181665</v>
      </c>
      <c r="J10" s="20">
        <v>1541957560.1800001</v>
      </c>
      <c r="K10" s="19">
        <f t="shared" si="1"/>
        <v>2337914183.2818165</v>
      </c>
      <c r="L10" s="12">
        <f t="shared" si="2"/>
        <v>0.62916063597739724</v>
      </c>
      <c r="M10" s="9">
        <f t="shared" si="3"/>
        <v>1.0120003795679542</v>
      </c>
      <c r="T10" s="10"/>
      <c r="U10" s="11"/>
    </row>
    <row r="11" spans="3:21" x14ac:dyDescent="0.25">
      <c r="C11" s="4">
        <v>8</v>
      </c>
      <c r="D11" s="5" t="s">
        <v>19</v>
      </c>
      <c r="E11" s="6">
        <v>0.8226</v>
      </c>
      <c r="F11" s="19">
        <v>4840153042.5100002</v>
      </c>
      <c r="G11" s="7">
        <f t="shared" si="0"/>
        <v>3981509892.7687263</v>
      </c>
      <c r="H11" s="19">
        <v>808527118.88</v>
      </c>
      <c r="I11" s="19">
        <v>856294612.70215225</v>
      </c>
      <c r="J11" s="20">
        <v>237093130</v>
      </c>
      <c r="K11" s="19">
        <f t="shared" si="1"/>
        <v>1901914861.5821524</v>
      </c>
      <c r="L11" s="8">
        <f t="shared" si="2"/>
        <v>0.39294519096360225</v>
      </c>
      <c r="M11" s="9">
        <f t="shared" si="3"/>
        <v>0.47768683559883568</v>
      </c>
      <c r="T11" s="10"/>
      <c r="U11" s="11"/>
    </row>
    <row r="12" spans="3:21" x14ac:dyDescent="0.25">
      <c r="C12" s="4">
        <v>9</v>
      </c>
      <c r="D12" s="5" t="s">
        <v>20</v>
      </c>
      <c r="E12" s="6">
        <v>0.81730000000000003</v>
      </c>
      <c r="F12" s="19">
        <v>4720898648.3699999</v>
      </c>
      <c r="G12" s="7">
        <f t="shared" si="0"/>
        <v>3858390465.3128009</v>
      </c>
      <c r="H12" s="19">
        <v>1128632945.73</v>
      </c>
      <c r="I12" s="19">
        <v>330810399.7072069</v>
      </c>
      <c r="J12" s="20">
        <v>0</v>
      </c>
      <c r="K12" s="19">
        <f t="shared" si="1"/>
        <v>1459443345.437207</v>
      </c>
      <c r="L12" s="8">
        <f t="shared" si="2"/>
        <v>0.30914523995153204</v>
      </c>
      <c r="M12" s="9">
        <f t="shared" si="3"/>
        <v>0.37825185360520258</v>
      </c>
      <c r="T12" s="10"/>
      <c r="U12" s="11"/>
    </row>
    <row r="13" spans="3:21" x14ac:dyDescent="0.25">
      <c r="C13" s="4">
        <v>10</v>
      </c>
      <c r="D13" s="5" t="s">
        <v>21</v>
      </c>
      <c r="E13" s="6">
        <v>0.82579999999999998</v>
      </c>
      <c r="F13" s="19">
        <v>4973854209.3400002</v>
      </c>
      <c r="G13" s="7">
        <f t="shared" si="0"/>
        <v>4107408806.0729718</v>
      </c>
      <c r="H13" s="19">
        <v>2797354754.3800001</v>
      </c>
      <c r="I13" s="19">
        <v>320200492.71105021</v>
      </c>
      <c r="J13" s="20">
        <v>0</v>
      </c>
      <c r="K13" s="19">
        <f t="shared" si="1"/>
        <v>3117555247.0910501</v>
      </c>
      <c r="L13" s="8">
        <f t="shared" si="2"/>
        <v>0.62678862626026399</v>
      </c>
      <c r="M13" s="9">
        <f t="shared" si="3"/>
        <v>0.75900778186033424</v>
      </c>
      <c r="T13" s="10"/>
      <c r="U13" s="11"/>
    </row>
    <row r="14" spans="3:21" x14ac:dyDescent="0.25">
      <c r="C14" s="4">
        <v>11</v>
      </c>
      <c r="D14" s="5" t="s">
        <v>22</v>
      </c>
      <c r="E14" s="6">
        <v>0.105</v>
      </c>
      <c r="F14" s="19">
        <v>1906115467.8599999</v>
      </c>
      <c r="G14" s="7">
        <f t="shared" si="0"/>
        <v>200142124.12529999</v>
      </c>
      <c r="H14" s="19">
        <v>200142124.13</v>
      </c>
      <c r="I14" s="19">
        <v>0</v>
      </c>
      <c r="J14" s="20">
        <v>0</v>
      </c>
      <c r="K14" s="19">
        <f t="shared" si="1"/>
        <v>200142124.13</v>
      </c>
      <c r="L14" s="12">
        <f t="shared" si="2"/>
        <v>0.10500000000246575</v>
      </c>
      <c r="M14" s="9">
        <f t="shared" si="3"/>
        <v>1.0000000000234834</v>
      </c>
      <c r="T14" s="10"/>
      <c r="U14" s="11"/>
    </row>
    <row r="15" spans="3:21" x14ac:dyDescent="0.25">
      <c r="C15" s="13"/>
      <c r="D15" s="13" t="s">
        <v>23</v>
      </c>
      <c r="E15" s="16">
        <f>G15/F15</f>
        <v>0.82639581258008832</v>
      </c>
      <c r="F15" s="14">
        <f>SUM(F4:F14)</f>
        <v>68073671783.040009</v>
      </c>
      <c r="G15" s="15">
        <f>SUM(G4:G14)</f>
        <v>56255797308.455574</v>
      </c>
      <c r="H15" s="14">
        <f>SUM(H4:H14)</f>
        <v>32893061862.510002</v>
      </c>
      <c r="I15" s="14">
        <f t="shared" ref="I15:K15" si="4">SUM(I4:I14)</f>
        <v>5833333333.333333</v>
      </c>
      <c r="J15" s="14">
        <f t="shared" si="4"/>
        <v>11653291941.450001</v>
      </c>
      <c r="K15" s="14">
        <f t="shared" si="4"/>
        <v>50379687137.293327</v>
      </c>
      <c r="L15" s="17">
        <f t="shared" si="2"/>
        <v>0.74007594739211657</v>
      </c>
      <c r="M15" s="18">
        <f t="shared" si="3"/>
        <v>0.89554658448900815</v>
      </c>
      <c r="T15" s="10"/>
      <c r="U15" s="11"/>
    </row>
  </sheetData>
  <mergeCells count="1">
    <mergeCell ref="C2:M2"/>
  </mergeCells>
  <conditionalFormatting sqref="M4:M14">
    <cfRule type="cellIs" dxfId="0" priority="1" operator="greaterThan">
      <formula>0.99999</formula>
    </cfRule>
  </conditionalFormatting>
  <pageMargins left="0.7" right="0.7" top="0.75" bottom="0.75" header="0.3" footer="0.3"/>
  <pageSetup scale="5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August 2022 Remittance </vt:lpstr>
      <vt:lpstr>'DisCo August 2022 Remittance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dcterms:created xsi:type="dcterms:W3CDTF">2023-03-27T10:10:33Z</dcterms:created>
  <dcterms:modified xsi:type="dcterms:W3CDTF">2023-03-27T10:17:34Z</dcterms:modified>
</cp:coreProperties>
</file>